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7" i="2" l="1"/>
  <c r="C16" i="2"/>
  <c r="C15" i="2"/>
  <c r="C13" i="2"/>
  <c r="C12" i="2"/>
  <c r="C10" i="2"/>
  <c r="F4" i="1"/>
  <c r="D12" i="1"/>
  <c r="D11" i="1"/>
  <c r="D10" i="1"/>
  <c r="D9" i="1"/>
  <c r="D8" i="1"/>
  <c r="H4" i="1" l="1"/>
  <c r="C19" i="2"/>
  <c r="C14" i="2"/>
  <c r="A5" i="2"/>
  <c r="A14" i="1"/>
  <c r="A15" i="1" s="1"/>
  <c r="A16" i="1" s="1"/>
  <c r="A17" i="1" s="1"/>
  <c r="A18" i="1" s="1"/>
  <c r="C11" i="2" l="1"/>
  <c r="C18" i="2" s="1"/>
  <c r="H5" i="1"/>
  <c r="D15" i="1" l="1"/>
  <c r="D14" i="1" l="1"/>
  <c r="H6" i="1" l="1"/>
  <c r="D18" i="1"/>
  <c r="D17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<sst xmlns="http://schemas.openxmlformats.org/spreadsheetml/2006/main" count="61" uniqueCount="49">
  <si>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</si>
  <si>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</si>
  <si>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</si>
  <si>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</si>
  <si>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</si>
  <si>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</si>
  <si>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</si>
  <si>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</si>
  <si>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</si>
  <si>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</si>
  <si>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</si>
  <si>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</si>
  <si>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</si>
  <si>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</si>
  <si>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</si>
  <si>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</si>
  <si>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</si>
  <si>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</si>
  <si>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</si>
  <si>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</si>
  <si>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</si>
  <si>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</si>
  <si>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</si>
  <si>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</si>
  <si>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</si>
  <si>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</si>
  <si>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</si>
  <si>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</si>
  <si>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</si>
  <si>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</si>
  <si>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</si>
  <si>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</si>
  <si>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</si>
  <si>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</si>
  <si>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</si>
  <si>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</si>
  <si>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</si>
  <si>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</si>
  <si>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</si>
  <si>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</si>
  <si>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</si>
  <si>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</si>
  <si>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</si>
  <si>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Нижние Лужки, Чугуевский МО</t>
  </si>
  <si>
    <t>Прогноз
на 2026 год</t>
  </si>
  <si>
    <t>КГУП "Примтеплоэнерго" в сфере электроснабжения на 2027 год (прогноз)</t>
  </si>
  <si>
    <t>Утв 2026</t>
  </si>
  <si>
    <t>Прогноз 2027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</si>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</sst>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Y7">
            <v>186.02571913647105</v>
          </cell>
        </row>
        <row r="11">
          <cell r="CY11">
            <v>175.41550924567474</v>
          </cell>
        </row>
        <row r="15">
          <cell r="CY15">
            <v>126.036</v>
          </cell>
        </row>
        <row r="16">
          <cell r="CY16">
            <v>102.575</v>
          </cell>
        </row>
        <row r="20">
          <cell r="CY20">
            <v>0</v>
          </cell>
        </row>
        <row r="88">
          <cell r="CC88">
            <v>84.801508679155646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N5">
            <v>5.7</v>
          </cell>
        </row>
        <row r="6">
          <cell r="N6">
            <v>94.3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  <row r="114">
          <cell r="X114">
            <v>3946.4578455018309</v>
          </cell>
        </row>
        <row r="135">
          <cell r="X135">
            <v>459.61253674</v>
          </cell>
        </row>
        <row r="166">
          <cell r="X166">
            <v>184.39792897999996</v>
          </cell>
        </row>
        <row r="167">
          <cell r="X167">
            <v>387.06027</v>
          </cell>
        </row>
        <row r="176">
          <cell r="X176">
            <v>3963.4606072254583</v>
          </cell>
        </row>
        <row r="180">
          <cell r="X180">
            <v>1196.9651033820885</v>
          </cell>
        </row>
        <row r="184">
          <cell r="X184">
            <v>349.61796000000004</v>
          </cell>
        </row>
        <row r="185">
          <cell r="X185">
            <v>6.8800799999999995</v>
          </cell>
        </row>
        <row r="215">
          <cell r="X215">
            <v>100.41504</v>
          </cell>
        </row>
        <row r="283">
          <cell r="X283">
            <v>0</v>
          </cell>
        </row>
        <row r="342">
          <cell r="X342">
            <v>10730.752668589379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>
        <row r="14">
          <cell r="X14"/>
        </row>
      </sheetData>
      <sheetData sheetId="22">
        <row r="14">
          <cell r="X14"/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H15" sqref="H15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45</v>
      </c>
      <c r="B3" s="39"/>
      <c r="C3" s="39"/>
      <c r="D3" s="39"/>
      <c r="F3" s="2" t="s">
        <v>46</v>
      </c>
      <c r="G3" s="2" t="s">
        <v>1</v>
      </c>
      <c r="H3" s="2" t="s">
        <v>47</v>
      </c>
    </row>
    <row r="4" spans="1:8" ht="35.25" customHeight="1" x14ac:dyDescent="0.25">
      <c r="A4" s="3" t="s">
        <v>43</v>
      </c>
      <c r="D4" s="5"/>
      <c r="F4" s="6">
        <f>[1]НижЛуж!$CC$88</f>
        <v>84.801508679155646</v>
      </c>
      <c r="G4" s="7">
        <v>104</v>
      </c>
      <c r="H4" s="8">
        <f>F4*G4/100</f>
        <v>88.193569026321882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44</v>
      </c>
      <c r="H5" s="11">
        <f>D11*H4</f>
        <v>11115.564665801505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11">
        <f>H5-(D14+D15)</f>
        <v>0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[1]НижЛуж!$CY$7</f>
        <v>186.02571913647105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[1]НижЛуж!$CY$11</f>
        <v>175.41550924567474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(D9-D11-[1]НижЛуж!$CY$20)/D9*100</f>
        <v>28.150024737275221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[1]НижЛуж!$CY$15</f>
        <v>126.036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[1]НижЛуж!$CY$16</f>
        <v>102.575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пос'!$N$5%</f>
        <v>633.58718595068581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пос'!$N$6%</f>
        <v>10481.977479850819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[3]НижЛуж!$X$342*G4/100</f>
        <v>11159.982775332954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-10526.395589382268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-44.418109531448863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F24" sqref="F24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45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Нижние Лужки, Чугуевский МО</v>
      </c>
      <c r="C5" s="5"/>
    </row>
    <row r="6" spans="1:3" x14ac:dyDescent="0.2">
      <c r="A6" s="41" t="s">
        <v>26</v>
      </c>
      <c r="B6" s="41" t="s">
        <v>3</v>
      </c>
      <c r="C6" s="41" t="s">
        <v>48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([3]НижЛуж!$X$114+[3]НижЛуж!$X$135+[3]НижЛуж!$X$166)*осн.пок!$G$4/100</f>
        <v>4774.0870436707037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5366.8427390318493</v>
      </c>
    </row>
    <row r="12" spans="1:3" ht="19.5" customHeight="1" x14ac:dyDescent="0.2">
      <c r="A12" s="35" t="s">
        <v>29</v>
      </c>
      <c r="B12" s="36" t="s">
        <v>30</v>
      </c>
      <c r="C12" s="37">
        <f>[3]НижЛуж!$X$176*осн.пок!$G$4/100</f>
        <v>4121.9990315144769</v>
      </c>
    </row>
    <row r="13" spans="1:3" ht="19.5" customHeight="1" x14ac:dyDescent="0.2">
      <c r="A13" s="35" t="s">
        <v>31</v>
      </c>
      <c r="B13" s="36" t="s">
        <v>32</v>
      </c>
      <c r="C13" s="37">
        <f>[3]НижЛуж!$X$180*осн.пок!$G$4/100</f>
        <v>1244.8437075173722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475.18960319999996</v>
      </c>
    </row>
    <row r="15" spans="1:3" ht="19.5" customHeight="1" x14ac:dyDescent="0.2">
      <c r="A15" s="35" t="s">
        <v>34</v>
      </c>
      <c r="B15" s="36" t="s">
        <v>35</v>
      </c>
      <c r="C15" s="37">
        <f>([3]НижЛуж!$X$184+[3]НижЛуж!$X$283+[3]НижЛуж!$X$215)*осн.пок!$G$4/100</f>
        <v>468.03431999999998</v>
      </c>
    </row>
    <row r="16" spans="1:3" ht="19.5" customHeight="1" x14ac:dyDescent="0.2">
      <c r="A16" s="35" t="s">
        <v>36</v>
      </c>
      <c r="B16" s="36" t="s">
        <v>37</v>
      </c>
      <c r="C16" s="37">
        <f>[3]НижЛуж!$X$185*осн.пок!$G$4/100</f>
        <v>7.1552831999999986</v>
      </c>
    </row>
    <row r="17" spans="1:3" ht="26.25" customHeight="1" x14ac:dyDescent="0.2">
      <c r="A17" s="32" t="s">
        <v>14</v>
      </c>
      <c r="B17" s="33" t="s">
        <v>38</v>
      </c>
      <c r="C17" s="34">
        <f>[3]НижЛуж!$X$167*осн.пок!$G$4/100</f>
        <v>402.54268080000003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141.3207086304007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11159.982775332954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2026-03-30T23:36:24Z</dcterms:modified>
</cp:coreProperties>
</file>